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8415" activeTab="0"/>
  </bookViews>
  <sheets>
    <sheet name="Compresion Simple " sheetId="1" r:id="rId1"/>
    <sheet name="Graf. Esf vs Def" sheetId="2" r:id="rId2"/>
  </sheets>
  <definedNames/>
  <calcPr fullCalcOnLoad="1"/>
</workbook>
</file>

<file path=xl/sharedStrings.xml><?xml version="1.0" encoding="utf-8"?>
<sst xmlns="http://schemas.openxmlformats.org/spreadsheetml/2006/main" count="48" uniqueCount="46">
  <si>
    <t>U.L.A.</t>
  </si>
  <si>
    <t xml:space="preserve">FACULTAD DE INGENIERÍA </t>
  </si>
  <si>
    <t xml:space="preserve">DPTO. DE VÍAS - LAB, MECÁNICA DE SUELOS Y PAVIMENTOS </t>
  </si>
  <si>
    <t xml:space="preserve">OBRA: </t>
  </si>
  <si>
    <t xml:space="preserve">Construcción de carreteras la Ranchería </t>
  </si>
  <si>
    <t>SITUACIÓN:</t>
  </si>
  <si>
    <t xml:space="preserve">Lagunillas estado Mérida. </t>
  </si>
  <si>
    <t xml:space="preserve">PROGRESIVA: </t>
  </si>
  <si>
    <t>6+825,000</t>
  </si>
  <si>
    <t xml:space="preserve">PERFORACIÓN: </t>
  </si>
  <si>
    <t>CALICATA Nº</t>
  </si>
  <si>
    <t>C3M1</t>
  </si>
  <si>
    <t xml:space="preserve">Nº LABORATORIO: </t>
  </si>
  <si>
    <t>%</t>
  </si>
  <si>
    <t>∆h (m.m.)</t>
  </si>
  <si>
    <t>ε</t>
  </si>
  <si>
    <t>C (kg)</t>
  </si>
  <si>
    <t>Ac  (cm2)</t>
  </si>
  <si>
    <t xml:space="preserve">Alt. Inicial </t>
  </si>
  <si>
    <t xml:space="preserve">Area </t>
  </si>
  <si>
    <t xml:space="preserve">Volumen </t>
  </si>
  <si>
    <t xml:space="preserve">P. Humedo </t>
  </si>
  <si>
    <t xml:space="preserve">P. Unitario </t>
  </si>
  <si>
    <t xml:space="preserve">Alt. Final </t>
  </si>
  <si>
    <t xml:space="preserve">cm. </t>
  </si>
  <si>
    <t>cm2,</t>
  </si>
  <si>
    <t>cm3,</t>
  </si>
  <si>
    <t xml:space="preserve">gr. </t>
  </si>
  <si>
    <t>cm,</t>
  </si>
  <si>
    <t xml:space="preserve">gr/cm3 </t>
  </si>
  <si>
    <t>C (Nw)</t>
  </si>
  <si>
    <r>
      <t>ε</t>
    </r>
    <r>
      <rPr>
        <sz val="10"/>
        <rFont val="Arial"/>
        <family val="0"/>
      </rPr>
      <t xml:space="preserve"> %</t>
    </r>
  </si>
  <si>
    <r>
      <t>σ</t>
    </r>
    <r>
      <rPr>
        <sz val="10"/>
        <rFont val="Arial"/>
        <family val="0"/>
      </rPr>
      <t xml:space="preserve"> (Kg/cm2)</t>
    </r>
  </si>
  <si>
    <r>
      <t>1</t>
    </r>
    <r>
      <rPr>
        <sz val="12"/>
        <rFont val="Arial"/>
        <family val="2"/>
      </rPr>
      <t>-ε</t>
    </r>
  </si>
  <si>
    <t xml:space="preserve">γd max </t>
  </si>
  <si>
    <t>Gs:</t>
  </si>
  <si>
    <t>W%</t>
  </si>
  <si>
    <t xml:space="preserve">Ang. Rotura </t>
  </si>
  <si>
    <t>(Kg/cm2)</t>
  </si>
  <si>
    <t>ENSAYO DE COMPRESIÓN SIMPLE</t>
  </si>
  <si>
    <t xml:space="preserve">Diámetro </t>
  </si>
  <si>
    <t xml:space="preserve">Cohesión </t>
  </si>
  <si>
    <r>
      <t>q</t>
    </r>
    <r>
      <rPr>
        <sz val="10"/>
        <rFont val="Arial"/>
        <family val="0"/>
      </rPr>
      <t xml:space="preserve">umax </t>
    </r>
  </si>
  <si>
    <t>º</t>
  </si>
  <si>
    <t xml:space="preserve">DATOS </t>
  </si>
  <si>
    <t xml:space="preserve">RESULTADOS 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</si>
</sst>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&quot;Bs. l&quot;\ * #,##0.00_ ;_ &quot;Bs. l&quot;\ * \-#,##0.00_ ;_ &quot;Bs. l&quot;\ * &quot;-&quot;??_ ;_ @_ "/>
    <numFmt numFmtId="165" formatCode="_ &quot;Bs. l&quot;\ * #,##0_ ;_ &quot;Bs. l&quot;\ * \-#,##0_ ;_ &quot;Bs. l&quot;\ * &quot;-&quot;_ ;_ @_ "/>
    <numFmt numFmtId="166" formatCode="0.00000000"/>
    <numFmt numFmtId="167" formatCode="0.0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00"/>
    <numFmt numFmtId="174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sz val="12"/>
      <name val="Arial"/>
      <family val="2"/>
    </font>
    <font>
      <sz val="10"/>
      <color indexed="9"/>
      <name val="Arial"/>
      <family val="0"/>
    </font>
    <font>
      <b/>
      <sz val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9" fillId="24" borderId="10" xfId="51" applyFont="1" applyFill="1" applyBorder="1">
      <alignment/>
      <protection/>
    </xf>
    <xf numFmtId="0" fontId="20" fillId="24" borderId="11" xfId="51" applyFont="1" applyFill="1" applyBorder="1">
      <alignment/>
      <protection/>
    </xf>
    <xf numFmtId="0" fontId="20" fillId="24" borderId="12" xfId="51" applyFont="1" applyFill="1" applyBorder="1">
      <alignment/>
      <protection/>
    </xf>
    <xf numFmtId="0" fontId="19" fillId="24" borderId="13" xfId="51" applyFont="1" applyFill="1" applyBorder="1">
      <alignment/>
      <protection/>
    </xf>
    <xf numFmtId="0" fontId="20" fillId="24" borderId="0" xfId="51" applyFont="1" applyFill="1" applyBorder="1">
      <alignment/>
      <protection/>
    </xf>
    <xf numFmtId="0" fontId="1" fillId="24" borderId="0" xfId="51" applyFill="1" applyBorder="1">
      <alignment/>
      <protection/>
    </xf>
    <xf numFmtId="0" fontId="19" fillId="24" borderId="0" xfId="51" applyFont="1" applyFill="1" applyBorder="1">
      <alignment/>
      <protection/>
    </xf>
    <xf numFmtId="0" fontId="20" fillId="24" borderId="14" xfId="51" applyFont="1" applyFill="1" applyBorder="1" applyAlignment="1">
      <alignment horizontal="center"/>
      <protection/>
    </xf>
    <xf numFmtId="0" fontId="19" fillId="24" borderId="15" xfId="51" applyFont="1" applyFill="1" applyBorder="1">
      <alignment/>
      <protection/>
    </xf>
    <xf numFmtId="0" fontId="20" fillId="24" borderId="16" xfId="51" applyFont="1" applyFill="1" applyBorder="1">
      <alignment/>
      <protection/>
    </xf>
    <xf numFmtId="0" fontId="19" fillId="24" borderId="16" xfId="51" applyFont="1" applyFill="1" applyBorder="1">
      <alignment/>
      <protection/>
    </xf>
    <xf numFmtId="0" fontId="20" fillId="24" borderId="16" xfId="51" applyFont="1" applyFill="1" applyBorder="1" applyAlignment="1">
      <alignment horizontal="center"/>
      <protection/>
    </xf>
    <xf numFmtId="0" fontId="1" fillId="24" borderId="16" xfId="51" applyFill="1" applyBorder="1">
      <alignment/>
      <protection/>
    </xf>
    <xf numFmtId="0" fontId="20" fillId="24" borderId="17" xfId="5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4" borderId="18" xfId="51" applyFont="1" applyFill="1" applyBorder="1">
      <alignment/>
      <protection/>
    </xf>
    <xf numFmtId="0" fontId="0" fillId="0" borderId="18" xfId="0" applyFont="1" applyBorder="1" applyAlignment="1">
      <alignment horizontal="center"/>
    </xf>
    <xf numFmtId="0" fontId="0" fillId="25" borderId="18" xfId="51" applyFont="1" applyFill="1" applyBorder="1">
      <alignment/>
      <protection/>
    </xf>
    <xf numFmtId="2" fontId="0" fillId="0" borderId="18" xfId="0" applyNumberFormat="1" applyFont="1" applyBorder="1" applyAlignment="1">
      <alignment horizontal="center"/>
    </xf>
    <xf numFmtId="0" fontId="0" fillId="4" borderId="18" xfId="51" applyFont="1" applyFill="1" applyBorder="1" applyAlignment="1">
      <alignment horizontal="center"/>
      <protection/>
    </xf>
    <xf numFmtId="0" fontId="0" fillId="25" borderId="18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21" fillId="25" borderId="18" xfId="0" applyFont="1" applyFill="1" applyBorder="1" applyAlignment="1">
      <alignment horizontal="center"/>
    </xf>
    <xf numFmtId="172" fontId="0" fillId="0" borderId="18" xfId="0" applyNumberFormat="1" applyFont="1" applyBorder="1" applyAlignment="1">
      <alignment horizontal="center"/>
    </xf>
    <xf numFmtId="0" fontId="22" fillId="19" borderId="18" xfId="0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4" borderId="0" xfId="0" applyFill="1" applyAlignment="1">
      <alignment/>
    </xf>
    <xf numFmtId="2" fontId="0" fillId="24" borderId="18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24" borderId="18" xfId="0" applyFont="1" applyFill="1" applyBorder="1" applyAlignment="1">
      <alignment horizontal="center"/>
    </xf>
    <xf numFmtId="170" fontId="0" fillId="24" borderId="18" xfId="0" applyNumberFormat="1" applyFont="1" applyFill="1" applyBorder="1" applyAlignment="1">
      <alignment horizontal="center"/>
    </xf>
    <xf numFmtId="172" fontId="0" fillId="24" borderId="18" xfId="0" applyNumberFormat="1" applyFont="1" applyFill="1" applyBorder="1" applyAlignment="1">
      <alignment horizontal="center"/>
    </xf>
    <xf numFmtId="2" fontId="0" fillId="24" borderId="18" xfId="0" applyNumberForma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1" fillId="25" borderId="18" xfId="0" applyFont="1" applyFill="1" applyBorder="1" applyAlignment="1">
      <alignment/>
    </xf>
    <xf numFmtId="0" fontId="18" fillId="24" borderId="19" xfId="51" applyFont="1" applyFill="1" applyBorder="1" applyAlignment="1">
      <alignment horizontal="center" vertical="center"/>
      <protection/>
    </xf>
    <xf numFmtId="0" fontId="18" fillId="24" borderId="20" xfId="51" applyFont="1" applyFill="1" applyBorder="1" applyAlignment="1">
      <alignment horizontal="center" vertical="center"/>
      <protection/>
    </xf>
    <xf numFmtId="0" fontId="1" fillId="24" borderId="10" xfId="51" applyFill="1" applyBorder="1" applyAlignment="1">
      <alignment horizontal="center"/>
      <protection/>
    </xf>
    <xf numFmtId="0" fontId="1" fillId="24" borderId="11" xfId="51" applyFill="1" applyBorder="1" applyAlignment="1">
      <alignment horizontal="center"/>
      <protection/>
    </xf>
    <xf numFmtId="0" fontId="1" fillId="24" borderId="12" xfId="51" applyFill="1" applyBorder="1" applyAlignment="1">
      <alignment horizontal="center"/>
      <protection/>
    </xf>
    <xf numFmtId="0" fontId="1" fillId="24" borderId="15" xfId="51" applyFill="1" applyBorder="1" applyAlignment="1">
      <alignment horizontal="center"/>
      <protection/>
    </xf>
    <xf numFmtId="0" fontId="1" fillId="24" borderId="16" xfId="51" applyFill="1" applyBorder="1" applyAlignment="1">
      <alignment horizontal="center"/>
      <protection/>
    </xf>
    <xf numFmtId="0" fontId="1" fillId="24" borderId="17" xfId="51" applyFill="1" applyBorder="1" applyAlignment="1">
      <alignment horizontal="center"/>
      <protection/>
    </xf>
    <xf numFmtId="0" fontId="17" fillId="24" borderId="21" xfId="51" applyFont="1" applyFill="1" applyBorder="1" applyAlignment="1">
      <alignment horizontal="center"/>
      <protection/>
    </xf>
    <xf numFmtId="0" fontId="17" fillId="24" borderId="22" xfId="51" applyFont="1" applyFill="1" applyBorder="1" applyAlignment="1">
      <alignment horizontal="center"/>
      <protection/>
    </xf>
    <xf numFmtId="0" fontId="17" fillId="24" borderId="23" xfId="51" applyFont="1" applyFill="1" applyBorder="1" applyAlignment="1">
      <alignment horizontal="center"/>
      <protection/>
    </xf>
    <xf numFmtId="0" fontId="19" fillId="24" borderId="18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25" borderId="18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Esfuerzo vs. Deformación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'Compresion Simple '!$I$17:$I$30</c:f>
              <c:numCache>
                <c:ptCount val="14"/>
                <c:pt idx="0">
                  <c:v>0.08474576271186442</c:v>
                </c:pt>
                <c:pt idx="1">
                  <c:v>0.1864406779661017</c:v>
                </c:pt>
                <c:pt idx="2">
                  <c:v>0.34745762711864403</c:v>
                </c:pt>
                <c:pt idx="3">
                  <c:v>0.5677966101694916</c:v>
                </c:pt>
                <c:pt idx="4">
                  <c:v>0.7881355932203391</c:v>
                </c:pt>
                <c:pt idx="5">
                  <c:v>1.0169491525423728</c:v>
                </c:pt>
                <c:pt idx="6">
                  <c:v>1.2627118644067796</c:v>
                </c:pt>
                <c:pt idx="7">
                  <c:v>1.5254237288135595</c:v>
                </c:pt>
                <c:pt idx="8">
                  <c:v>1.8220338983050848</c:v>
                </c:pt>
                <c:pt idx="9">
                  <c:v>2.186440677966102</c:v>
                </c:pt>
                <c:pt idx="10">
                  <c:v>2.5254237288135593</c:v>
                </c:pt>
                <c:pt idx="11">
                  <c:v>3.0338983050847457</c:v>
                </c:pt>
                <c:pt idx="12">
                  <c:v>3.2288135593220337</c:v>
                </c:pt>
                <c:pt idx="13">
                  <c:v>3.516949152542373</c:v>
                </c:pt>
              </c:numCache>
            </c:numRef>
          </c:xVal>
          <c:yVal>
            <c:numRef>
              <c:f>'Compresion Simple '!$H$17:$H$30</c:f>
              <c:numCache>
                <c:ptCount val="14"/>
                <c:pt idx="0">
                  <c:v>0.1026147676905119</c:v>
                </c:pt>
                <c:pt idx="1">
                  <c:v>0.20502065035773523</c:v>
                </c:pt>
                <c:pt idx="2">
                  <c:v>0.3070348736062925</c:v>
                </c:pt>
                <c:pt idx="3">
                  <c:v>0.4084746630408062</c:v>
                </c:pt>
                <c:pt idx="4">
                  <c:v>0.5094618682581946</c:v>
                </c:pt>
                <c:pt idx="5">
                  <c:v>0.6099442680026357</c:v>
                </c:pt>
                <c:pt idx="6">
                  <c:v>0.709834826847759</c:v>
                </c:pt>
                <c:pt idx="7">
                  <c:v>0.8090813235377428</c:v>
                </c:pt>
                <c:pt idx="8">
                  <c:v>0.907474873049298</c:v>
                </c:pt>
                <c:pt idx="9">
                  <c:v>1.0045628911652997</c:v>
                </c:pt>
                <c:pt idx="10">
                  <c:v>1.101189621521539</c:v>
                </c:pt>
                <c:pt idx="11">
                  <c:v>1.1452382508075172</c:v>
                </c:pt>
                <c:pt idx="12">
                  <c:v>1.1429361637800244</c:v>
                </c:pt>
                <c:pt idx="13">
                  <c:v>1.1395330786089481</c:v>
                </c:pt>
              </c:numCache>
            </c:numRef>
          </c:yVal>
          <c:smooth val="0"/>
        </c:ser>
        <c:axId val="31140916"/>
        <c:axId val="11832789"/>
      </c:scatterChart>
      <c:valAx>
        <c:axId val="3114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Deformacion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32789"/>
        <c:crosses val="autoZero"/>
        <c:crossBetween val="midCat"/>
        <c:dispUnits/>
        <c:majorUnit val="0.5"/>
      </c:valAx>
      <c:valAx>
        <c:axId val="11832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Esfuerzo ( Kg/cm2)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409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89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53"/>
  <sheetViews>
    <sheetView tabSelected="1" workbookViewId="0" topLeftCell="A1">
      <selection activeCell="J20" sqref="J20"/>
    </sheetView>
  </sheetViews>
  <sheetFormatPr defaultColWidth="11.421875" defaultRowHeight="12.75"/>
  <cols>
    <col min="3" max="3" width="11.57421875" style="0" customWidth="1"/>
    <col min="4" max="4" width="10.8515625" style="0" customWidth="1"/>
    <col min="8" max="8" width="10.57421875" style="0" customWidth="1"/>
  </cols>
  <sheetData>
    <row r="1" spans="1:16" ht="14.25">
      <c r="A1" s="28"/>
      <c r="B1" s="37" t="s">
        <v>0</v>
      </c>
      <c r="C1" s="39" t="s">
        <v>1</v>
      </c>
      <c r="D1" s="40"/>
      <c r="E1" s="40"/>
      <c r="F1" s="40"/>
      <c r="G1" s="40"/>
      <c r="H1" s="41"/>
      <c r="I1" s="28"/>
      <c r="J1" s="28"/>
      <c r="K1" s="28"/>
      <c r="L1" s="28"/>
      <c r="M1" s="28"/>
      <c r="N1" s="28"/>
      <c r="O1" s="28"/>
      <c r="P1" s="28"/>
    </row>
    <row r="2" spans="1:16" ht="14.25">
      <c r="A2" s="28"/>
      <c r="B2" s="38"/>
      <c r="C2" s="42" t="s">
        <v>2</v>
      </c>
      <c r="D2" s="43"/>
      <c r="E2" s="43"/>
      <c r="F2" s="43"/>
      <c r="G2" s="43"/>
      <c r="H2" s="44"/>
      <c r="I2" s="28"/>
      <c r="J2" s="28"/>
      <c r="K2" s="28"/>
      <c r="L2" s="28"/>
      <c r="M2" s="28"/>
      <c r="N2" s="28"/>
      <c r="O2" s="28"/>
      <c r="P2" s="28"/>
    </row>
    <row r="3" spans="1:16" ht="15">
      <c r="A3" s="28"/>
      <c r="B3" s="45" t="s">
        <v>39</v>
      </c>
      <c r="C3" s="46"/>
      <c r="D3" s="46"/>
      <c r="E3" s="46"/>
      <c r="F3" s="46"/>
      <c r="G3" s="46"/>
      <c r="H3" s="47"/>
      <c r="I3" s="48" t="s">
        <v>44</v>
      </c>
      <c r="J3" s="49"/>
      <c r="K3" s="28"/>
      <c r="L3" s="28"/>
      <c r="M3" s="28"/>
      <c r="N3" s="28"/>
      <c r="O3" s="28"/>
      <c r="P3" s="28"/>
    </row>
    <row r="4" spans="1:16" ht="12.75">
      <c r="A4" s="28"/>
      <c r="B4" s="1" t="s">
        <v>3</v>
      </c>
      <c r="C4" s="2" t="s">
        <v>4</v>
      </c>
      <c r="D4" s="2"/>
      <c r="E4" s="2"/>
      <c r="F4" s="2"/>
      <c r="G4" s="2"/>
      <c r="H4" s="3"/>
      <c r="I4" s="48" t="s">
        <v>45</v>
      </c>
      <c r="J4" s="50"/>
      <c r="K4" s="28"/>
      <c r="L4" s="28"/>
      <c r="M4" s="28"/>
      <c r="N4" s="28"/>
      <c r="O4" s="28"/>
      <c r="P4" s="28"/>
    </row>
    <row r="5" spans="1:16" ht="14.25">
      <c r="A5" s="28"/>
      <c r="B5" s="4" t="s">
        <v>5</v>
      </c>
      <c r="C5" s="5" t="s">
        <v>6</v>
      </c>
      <c r="D5" s="5"/>
      <c r="E5" s="5"/>
      <c r="F5" s="6"/>
      <c r="G5" s="7" t="s">
        <v>7</v>
      </c>
      <c r="H5" s="8" t="s">
        <v>8</v>
      </c>
      <c r="I5" s="28"/>
      <c r="J5" s="28"/>
      <c r="K5" s="28"/>
      <c r="L5" s="28"/>
      <c r="M5" s="28"/>
      <c r="N5" s="28"/>
      <c r="O5" s="28"/>
      <c r="P5" s="28"/>
    </row>
    <row r="6" spans="1:16" ht="14.25">
      <c r="A6" s="28"/>
      <c r="B6" s="9" t="s">
        <v>9</v>
      </c>
      <c r="C6" s="10"/>
      <c r="D6" s="11" t="s">
        <v>10</v>
      </c>
      <c r="E6" s="12" t="s">
        <v>11</v>
      </c>
      <c r="F6" s="13"/>
      <c r="G6" s="11" t="s">
        <v>12</v>
      </c>
      <c r="H6" s="14">
        <v>1</v>
      </c>
      <c r="I6" s="28"/>
      <c r="J6" s="28"/>
      <c r="K6" s="28"/>
      <c r="L6" s="28"/>
      <c r="M6" s="28"/>
      <c r="N6" s="28"/>
      <c r="O6" s="28"/>
      <c r="P6" s="28"/>
    </row>
    <row r="7" spans="1:16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2.75">
      <c r="A8" s="28"/>
      <c r="B8" s="16" t="s">
        <v>40</v>
      </c>
      <c r="C8" s="31">
        <v>5.03</v>
      </c>
      <c r="D8" s="31" t="s">
        <v>24</v>
      </c>
      <c r="E8" s="30"/>
      <c r="F8" s="30"/>
      <c r="G8" s="27" t="s">
        <v>34</v>
      </c>
      <c r="H8" s="24">
        <f>C13/(1+H10/100)</f>
        <v>1.8749741515185883</v>
      </c>
      <c r="I8" s="31" t="s">
        <v>29</v>
      </c>
      <c r="J8" s="28"/>
      <c r="K8" s="28"/>
      <c r="L8" s="28"/>
      <c r="M8" s="28"/>
      <c r="N8" s="28"/>
      <c r="O8" s="28"/>
      <c r="P8" s="28"/>
    </row>
    <row r="9" spans="1:16" ht="12.75">
      <c r="A9" s="28"/>
      <c r="B9" s="16" t="s">
        <v>18</v>
      </c>
      <c r="C9" s="31">
        <v>11.8</v>
      </c>
      <c r="D9" s="31" t="s">
        <v>24</v>
      </c>
      <c r="E9" s="30"/>
      <c r="F9" s="30"/>
      <c r="G9" s="26" t="s">
        <v>35</v>
      </c>
      <c r="H9" s="17">
        <v>2071</v>
      </c>
      <c r="I9" s="35"/>
      <c r="J9" s="28"/>
      <c r="K9" s="28"/>
      <c r="L9" s="28"/>
      <c r="M9" s="28"/>
      <c r="N9" s="28"/>
      <c r="O9" s="28"/>
      <c r="P9" s="28"/>
    </row>
    <row r="10" spans="1:16" ht="12.75">
      <c r="A10" s="28"/>
      <c r="B10" s="18" t="s">
        <v>19</v>
      </c>
      <c r="C10" s="29">
        <f>(PI()*C8^2)/4</f>
        <v>19.871280392302502</v>
      </c>
      <c r="D10" s="31" t="s">
        <v>25</v>
      </c>
      <c r="E10" s="30"/>
      <c r="F10" s="30"/>
      <c r="G10" s="26" t="s">
        <v>36</v>
      </c>
      <c r="H10" s="17">
        <v>13</v>
      </c>
      <c r="I10" s="35" t="s">
        <v>13</v>
      </c>
      <c r="J10" s="28"/>
      <c r="K10" s="28"/>
      <c r="L10" s="28"/>
      <c r="M10" s="28"/>
      <c r="N10" s="28"/>
      <c r="O10" s="28"/>
      <c r="P10" s="28"/>
    </row>
    <row r="11" spans="1:16" ht="12.75">
      <c r="A11" s="28"/>
      <c r="B11" s="18" t="s">
        <v>20</v>
      </c>
      <c r="C11" s="29">
        <f>C10*C9</f>
        <v>234.48110862916954</v>
      </c>
      <c r="D11" s="31" t="s">
        <v>26</v>
      </c>
      <c r="E11" s="30"/>
      <c r="F11" s="30"/>
      <c r="G11" s="27" t="s">
        <v>37</v>
      </c>
      <c r="H11" s="17">
        <v>57</v>
      </c>
      <c r="I11" s="35" t="s">
        <v>43</v>
      </c>
      <c r="J11" s="28"/>
      <c r="K11" s="28"/>
      <c r="L11" s="28"/>
      <c r="M11" s="28"/>
      <c r="N11" s="28"/>
      <c r="O11" s="28"/>
      <c r="P11" s="28"/>
    </row>
    <row r="12" spans="1:16" ht="15">
      <c r="A12" s="28"/>
      <c r="B12" s="16" t="s">
        <v>21</v>
      </c>
      <c r="C12" s="31">
        <v>496.8</v>
      </c>
      <c r="D12" s="31" t="s">
        <v>27</v>
      </c>
      <c r="E12" s="30"/>
      <c r="F12" s="30"/>
      <c r="G12" s="36" t="s">
        <v>42</v>
      </c>
      <c r="H12" s="19">
        <f>H27</f>
        <v>1.101189621521539</v>
      </c>
      <c r="I12" s="35" t="s">
        <v>38</v>
      </c>
      <c r="J12" s="28"/>
      <c r="K12" s="28"/>
      <c r="L12" s="28"/>
      <c r="M12" s="28"/>
      <c r="N12" s="28"/>
      <c r="O12" s="28"/>
      <c r="P12" s="28"/>
    </row>
    <row r="13" spans="1:16" ht="12.75">
      <c r="A13" s="28"/>
      <c r="B13" s="18" t="s">
        <v>22</v>
      </c>
      <c r="C13" s="29">
        <f>C12/C11</f>
        <v>2.1187207912160044</v>
      </c>
      <c r="D13" s="31" t="s">
        <v>29</v>
      </c>
      <c r="E13" s="30"/>
      <c r="F13" s="30"/>
      <c r="G13" s="27" t="s">
        <v>41</v>
      </c>
      <c r="H13" s="17"/>
      <c r="I13" s="35"/>
      <c r="J13" s="28"/>
      <c r="K13" s="28"/>
      <c r="L13" s="28"/>
      <c r="M13" s="28"/>
      <c r="N13" s="28"/>
      <c r="O13" s="28"/>
      <c r="P13" s="28"/>
    </row>
    <row r="14" spans="1:16" ht="12.75">
      <c r="A14" s="28"/>
      <c r="B14" s="18" t="s">
        <v>23</v>
      </c>
      <c r="C14" s="29">
        <f>C9-(B30/10)</f>
        <v>11.385000000000002</v>
      </c>
      <c r="D14" s="31" t="s">
        <v>28</v>
      </c>
      <c r="E14" s="30"/>
      <c r="F14" s="30"/>
      <c r="G14" s="30"/>
      <c r="H14" s="30"/>
      <c r="I14" s="28"/>
      <c r="J14" s="28"/>
      <c r="K14" s="28"/>
      <c r="L14" s="28"/>
      <c r="M14" s="28"/>
      <c r="N14" s="28"/>
      <c r="O14" s="28"/>
      <c r="P14" s="28"/>
    </row>
    <row r="15" spans="1:16" ht="12.75">
      <c r="A15" s="28"/>
      <c r="B15" s="15"/>
      <c r="C15" s="30"/>
      <c r="D15" s="30"/>
      <c r="E15" s="30"/>
      <c r="F15" s="30"/>
      <c r="G15" s="30"/>
      <c r="H15" s="30"/>
      <c r="I15" s="28"/>
      <c r="J15" s="28"/>
      <c r="K15" s="28"/>
      <c r="L15" s="28"/>
      <c r="M15" s="28"/>
      <c r="N15" s="28"/>
      <c r="O15" s="28"/>
      <c r="P15" s="28"/>
    </row>
    <row r="16" spans="1:16" ht="15">
      <c r="A16" s="28"/>
      <c r="B16" s="20" t="s">
        <v>14</v>
      </c>
      <c r="C16" s="23" t="s">
        <v>15</v>
      </c>
      <c r="D16" s="21" t="s">
        <v>33</v>
      </c>
      <c r="E16" s="21" t="s">
        <v>17</v>
      </c>
      <c r="F16" s="22" t="s">
        <v>30</v>
      </c>
      <c r="G16" s="21" t="s">
        <v>16</v>
      </c>
      <c r="H16" s="23" t="s">
        <v>32</v>
      </c>
      <c r="I16" s="23" t="s">
        <v>31</v>
      </c>
      <c r="J16" s="28"/>
      <c r="K16" s="28"/>
      <c r="L16" s="28"/>
      <c r="M16" s="28"/>
      <c r="N16" s="28"/>
      <c r="O16" s="28"/>
      <c r="P16" s="28"/>
    </row>
    <row r="17" spans="1:16" ht="12.75">
      <c r="A17" s="28"/>
      <c r="B17" s="31">
        <v>0.1</v>
      </c>
      <c r="C17" s="32">
        <f>B17/(C$9*10)</f>
        <v>0.0008474576271186442</v>
      </c>
      <c r="D17" s="32">
        <f>1-C17</f>
        <v>0.9991525423728813</v>
      </c>
      <c r="E17" s="29">
        <f>C$10/D17</f>
        <v>19.888134743780284</v>
      </c>
      <c r="F17" s="31">
        <v>20</v>
      </c>
      <c r="G17" s="33">
        <f>F17/9.8</f>
        <v>2.0408163265306123</v>
      </c>
      <c r="H17" s="29">
        <f>G17/E17</f>
        <v>0.1026147676905119</v>
      </c>
      <c r="I17" s="34">
        <f>C17*100</f>
        <v>0.08474576271186442</v>
      </c>
      <c r="J17" s="28"/>
      <c r="K17" s="28"/>
      <c r="L17" s="28"/>
      <c r="M17" s="28"/>
      <c r="N17" s="28"/>
      <c r="O17" s="28"/>
      <c r="P17" s="28"/>
    </row>
    <row r="18" spans="1:16" ht="12.75">
      <c r="A18" s="28"/>
      <c r="B18" s="35">
        <v>0.22</v>
      </c>
      <c r="C18" s="32">
        <f aca="true" t="shared" si="0" ref="C18:C30">B18/(C$9*10)</f>
        <v>0.001864406779661017</v>
      </c>
      <c r="D18" s="32">
        <f aca="true" t="shared" si="1" ref="D18:D30">1-C18</f>
        <v>0.998135593220339</v>
      </c>
      <c r="E18" s="29">
        <f aca="true" t="shared" si="2" ref="E18:E30">C$10/D18</f>
        <v>19.908397744028658</v>
      </c>
      <c r="F18" s="35">
        <v>40</v>
      </c>
      <c r="G18" s="33">
        <f aca="true" t="shared" si="3" ref="G18:G30">F18/9.8</f>
        <v>4.081632653061225</v>
      </c>
      <c r="H18" s="29">
        <f aca="true" t="shared" si="4" ref="H18:H30">G18/E18</f>
        <v>0.20502065035773523</v>
      </c>
      <c r="I18" s="34">
        <f aca="true" t="shared" si="5" ref="I18:I30">C18*100</f>
        <v>0.1864406779661017</v>
      </c>
      <c r="J18" s="28"/>
      <c r="K18" s="28"/>
      <c r="L18" s="28"/>
      <c r="M18" s="28"/>
      <c r="N18" s="28"/>
      <c r="O18" s="28"/>
      <c r="P18" s="28"/>
    </row>
    <row r="19" spans="1:16" ht="12.75">
      <c r="A19" s="28"/>
      <c r="B19" s="35">
        <v>0.41</v>
      </c>
      <c r="C19" s="32">
        <f t="shared" si="0"/>
        <v>0.0034745762711864405</v>
      </c>
      <c r="D19" s="32">
        <f t="shared" si="1"/>
        <v>0.9965254237288136</v>
      </c>
      <c r="E19" s="29">
        <f t="shared" si="2"/>
        <v>19.940565407702145</v>
      </c>
      <c r="F19" s="35">
        <v>60</v>
      </c>
      <c r="G19" s="33">
        <f t="shared" si="3"/>
        <v>6.122448979591836</v>
      </c>
      <c r="H19" s="29">
        <f t="shared" si="4"/>
        <v>0.3070348736062925</v>
      </c>
      <c r="I19" s="34">
        <f t="shared" si="5"/>
        <v>0.34745762711864403</v>
      </c>
      <c r="J19" s="28"/>
      <c r="K19" s="28"/>
      <c r="L19" s="28"/>
      <c r="M19" s="28"/>
      <c r="N19" s="28"/>
      <c r="O19" s="28"/>
      <c r="P19" s="28"/>
    </row>
    <row r="20" spans="1:16" ht="12.75">
      <c r="A20" s="28"/>
      <c r="B20" s="35">
        <v>0.67</v>
      </c>
      <c r="C20" s="32">
        <f t="shared" si="0"/>
        <v>0.005677966101694916</v>
      </c>
      <c r="D20" s="32">
        <f t="shared" si="1"/>
        <v>0.9943220338983051</v>
      </c>
      <c r="E20" s="29">
        <f t="shared" si="2"/>
        <v>19.984753143200333</v>
      </c>
      <c r="F20" s="35">
        <v>80</v>
      </c>
      <c r="G20" s="33">
        <f t="shared" si="3"/>
        <v>8.16326530612245</v>
      </c>
      <c r="H20" s="29">
        <f t="shared" si="4"/>
        <v>0.4084746630408062</v>
      </c>
      <c r="I20" s="34">
        <f t="shared" si="5"/>
        <v>0.5677966101694916</v>
      </c>
      <c r="J20" s="28"/>
      <c r="K20" s="28"/>
      <c r="L20" s="28"/>
      <c r="M20" s="28"/>
      <c r="N20" s="28"/>
      <c r="O20" s="28"/>
      <c r="P20" s="28"/>
    </row>
    <row r="21" spans="1:16" ht="12.75">
      <c r="A21" s="28"/>
      <c r="B21" s="35">
        <v>0.93</v>
      </c>
      <c r="C21" s="32">
        <f t="shared" si="0"/>
        <v>0.00788135593220339</v>
      </c>
      <c r="D21" s="32">
        <f t="shared" si="1"/>
        <v>0.9921186440677966</v>
      </c>
      <c r="E21" s="29">
        <f t="shared" si="2"/>
        <v>20.029137151206076</v>
      </c>
      <c r="F21" s="35">
        <v>100</v>
      </c>
      <c r="G21" s="33">
        <f t="shared" si="3"/>
        <v>10.204081632653061</v>
      </c>
      <c r="H21" s="29">
        <f t="shared" si="4"/>
        <v>0.5094618682581946</v>
      </c>
      <c r="I21" s="34">
        <f t="shared" si="5"/>
        <v>0.7881355932203391</v>
      </c>
      <c r="J21" s="28"/>
      <c r="K21" s="28"/>
      <c r="L21" s="28"/>
      <c r="M21" s="28"/>
      <c r="N21" s="28"/>
      <c r="O21" s="28"/>
      <c r="P21" s="28"/>
    </row>
    <row r="22" spans="1:16" ht="12.75">
      <c r="A22" s="28"/>
      <c r="B22" s="35">
        <v>1.2</v>
      </c>
      <c r="C22" s="32">
        <f t="shared" si="0"/>
        <v>0.010169491525423728</v>
      </c>
      <c r="D22" s="32">
        <f t="shared" si="1"/>
        <v>0.9898305084745763</v>
      </c>
      <c r="E22" s="29">
        <f t="shared" si="2"/>
        <v>20.075437382634377</v>
      </c>
      <c r="F22" s="35">
        <v>120</v>
      </c>
      <c r="G22" s="33">
        <f t="shared" si="3"/>
        <v>12.244897959183673</v>
      </c>
      <c r="H22" s="29">
        <f t="shared" si="4"/>
        <v>0.6099442680026357</v>
      </c>
      <c r="I22" s="34">
        <f t="shared" si="5"/>
        <v>1.0169491525423728</v>
      </c>
      <c r="J22" s="28"/>
      <c r="K22" s="28"/>
      <c r="L22" s="28"/>
      <c r="M22" s="28"/>
      <c r="N22" s="28"/>
      <c r="O22" s="28"/>
      <c r="P22" s="28"/>
    </row>
    <row r="23" spans="1:16" ht="12.75">
      <c r="A23" s="28"/>
      <c r="B23" s="35">
        <v>1.49</v>
      </c>
      <c r="C23" s="32">
        <f t="shared" si="0"/>
        <v>0.012627118644067797</v>
      </c>
      <c r="D23" s="32">
        <f t="shared" si="1"/>
        <v>0.9873728813559322</v>
      </c>
      <c r="E23" s="29">
        <f t="shared" si="2"/>
        <v>20.12540628522612</v>
      </c>
      <c r="F23" s="35">
        <v>140</v>
      </c>
      <c r="G23" s="33">
        <f t="shared" si="3"/>
        <v>14.285714285714285</v>
      </c>
      <c r="H23" s="29">
        <f t="shared" si="4"/>
        <v>0.709834826847759</v>
      </c>
      <c r="I23" s="34">
        <f t="shared" si="5"/>
        <v>1.2627118644067796</v>
      </c>
      <c r="J23" s="28"/>
      <c r="K23" s="28"/>
      <c r="L23" s="28"/>
      <c r="M23" s="28"/>
      <c r="N23" s="28"/>
      <c r="O23" s="28"/>
      <c r="P23" s="28"/>
    </row>
    <row r="24" spans="1:16" ht="12.75">
      <c r="A24" s="28"/>
      <c r="B24" s="35">
        <v>1.8</v>
      </c>
      <c r="C24" s="32">
        <f t="shared" si="0"/>
        <v>0.015254237288135594</v>
      </c>
      <c r="D24" s="32">
        <f t="shared" si="1"/>
        <v>0.9847457627118644</v>
      </c>
      <c r="E24" s="29">
        <f t="shared" si="2"/>
        <v>20.179097128155725</v>
      </c>
      <c r="F24" s="35">
        <v>160</v>
      </c>
      <c r="G24" s="33">
        <f t="shared" si="3"/>
        <v>16.3265306122449</v>
      </c>
      <c r="H24" s="29">
        <f t="shared" si="4"/>
        <v>0.8090813235377428</v>
      </c>
      <c r="I24" s="34">
        <f t="shared" si="5"/>
        <v>1.5254237288135595</v>
      </c>
      <c r="J24" s="28"/>
      <c r="K24" s="28"/>
      <c r="L24" s="28"/>
      <c r="M24" s="28"/>
      <c r="N24" s="28"/>
      <c r="O24" s="28"/>
      <c r="P24" s="28"/>
    </row>
    <row r="25" spans="1:16" ht="12.75">
      <c r="A25" s="28"/>
      <c r="B25" s="35">
        <v>2.15</v>
      </c>
      <c r="C25" s="32">
        <f t="shared" si="0"/>
        <v>0.018220338983050848</v>
      </c>
      <c r="D25" s="32">
        <f t="shared" si="1"/>
        <v>0.9817796610169491</v>
      </c>
      <c r="E25" s="29">
        <f t="shared" si="2"/>
        <v>20.240061167817828</v>
      </c>
      <c r="F25" s="35">
        <v>180</v>
      </c>
      <c r="G25" s="33">
        <f t="shared" si="3"/>
        <v>18.36734693877551</v>
      </c>
      <c r="H25" s="29">
        <f t="shared" si="4"/>
        <v>0.907474873049298</v>
      </c>
      <c r="I25" s="34">
        <f t="shared" si="5"/>
        <v>1.8220338983050848</v>
      </c>
      <c r="J25" s="28"/>
      <c r="K25" s="28"/>
      <c r="L25" s="28"/>
      <c r="M25" s="28"/>
      <c r="N25" s="28"/>
      <c r="O25" s="28"/>
      <c r="P25" s="28"/>
    </row>
    <row r="26" spans="1:16" ht="12.75">
      <c r="A26" s="28"/>
      <c r="B26" s="35">
        <v>2.58</v>
      </c>
      <c r="C26" s="32">
        <f t="shared" si="0"/>
        <v>0.02186440677966102</v>
      </c>
      <c r="D26" s="32">
        <f t="shared" si="1"/>
        <v>0.9781355932203389</v>
      </c>
      <c r="E26" s="29">
        <f t="shared" si="2"/>
        <v>20.315466004953173</v>
      </c>
      <c r="F26" s="35">
        <v>200</v>
      </c>
      <c r="G26" s="33">
        <f t="shared" si="3"/>
        <v>20.408163265306122</v>
      </c>
      <c r="H26" s="29">
        <f t="shared" si="4"/>
        <v>1.0045628911652997</v>
      </c>
      <c r="I26" s="34">
        <f t="shared" si="5"/>
        <v>2.186440677966102</v>
      </c>
      <c r="J26" s="28"/>
      <c r="K26" s="28"/>
      <c r="L26" s="28"/>
      <c r="M26" s="28"/>
      <c r="N26" s="28"/>
      <c r="O26" s="28"/>
      <c r="P26" s="28"/>
    </row>
    <row r="27" spans="1:16" ht="12.75">
      <c r="A27" s="28"/>
      <c r="B27" s="25">
        <v>2.98</v>
      </c>
      <c r="C27" s="32">
        <f t="shared" si="0"/>
        <v>0.025254237288135594</v>
      </c>
      <c r="D27" s="32">
        <f t="shared" si="1"/>
        <v>0.9747457627118644</v>
      </c>
      <c r="E27" s="29">
        <f t="shared" si="2"/>
        <v>20.386116208413277</v>
      </c>
      <c r="F27" s="35">
        <v>220</v>
      </c>
      <c r="G27" s="33">
        <f t="shared" si="3"/>
        <v>22.448979591836732</v>
      </c>
      <c r="H27" s="29">
        <f t="shared" si="4"/>
        <v>1.101189621521539</v>
      </c>
      <c r="I27" s="34">
        <f t="shared" si="5"/>
        <v>2.5254237288135593</v>
      </c>
      <c r="J27" s="28"/>
      <c r="K27" s="28"/>
      <c r="L27" s="28"/>
      <c r="M27" s="28"/>
      <c r="N27" s="28"/>
      <c r="O27" s="28"/>
      <c r="P27" s="28"/>
    </row>
    <row r="28" spans="1:16" ht="12.75">
      <c r="A28" s="28"/>
      <c r="B28" s="35">
        <v>3.58</v>
      </c>
      <c r="C28" s="32">
        <f t="shared" si="0"/>
        <v>0.030338983050847458</v>
      </c>
      <c r="D28" s="32">
        <f t="shared" si="1"/>
        <v>0.9696610169491525</v>
      </c>
      <c r="E28" s="29">
        <f t="shared" si="2"/>
        <v>20.493017709243972</v>
      </c>
      <c r="F28" s="35">
        <v>230</v>
      </c>
      <c r="G28" s="33">
        <f t="shared" si="3"/>
        <v>23.46938775510204</v>
      </c>
      <c r="H28" s="29">
        <f t="shared" si="4"/>
        <v>1.1452382508075172</v>
      </c>
      <c r="I28" s="34">
        <f t="shared" si="5"/>
        <v>3.0338983050847457</v>
      </c>
      <c r="J28" s="28"/>
      <c r="K28" s="28"/>
      <c r="L28" s="28"/>
      <c r="M28" s="28"/>
      <c r="N28" s="28"/>
      <c r="O28" s="28"/>
      <c r="P28" s="28"/>
    </row>
    <row r="29" spans="1:16" ht="12.75">
      <c r="A29" s="28"/>
      <c r="B29" s="35">
        <v>3.81</v>
      </c>
      <c r="C29" s="32">
        <f t="shared" si="0"/>
        <v>0.032288135593220336</v>
      </c>
      <c r="D29" s="32">
        <f t="shared" si="1"/>
        <v>0.9677118644067797</v>
      </c>
      <c r="E29" s="29">
        <f t="shared" si="2"/>
        <v>20.53429447667655</v>
      </c>
      <c r="F29" s="35">
        <v>230</v>
      </c>
      <c r="G29" s="33">
        <f t="shared" si="3"/>
        <v>23.46938775510204</v>
      </c>
      <c r="H29" s="29">
        <f t="shared" si="4"/>
        <v>1.1429361637800244</v>
      </c>
      <c r="I29" s="34">
        <f t="shared" si="5"/>
        <v>3.2288135593220337</v>
      </c>
      <c r="J29" s="28"/>
      <c r="K29" s="28"/>
      <c r="L29" s="28"/>
      <c r="M29" s="28"/>
      <c r="N29" s="28"/>
      <c r="O29" s="28"/>
      <c r="P29" s="28"/>
    </row>
    <row r="30" spans="1:16" ht="12.75">
      <c r="A30" s="28"/>
      <c r="B30" s="35">
        <v>4.15</v>
      </c>
      <c r="C30" s="32">
        <f t="shared" si="0"/>
        <v>0.03516949152542373</v>
      </c>
      <c r="D30" s="32">
        <f t="shared" si="1"/>
        <v>0.9648305084745763</v>
      </c>
      <c r="E30" s="29">
        <f t="shared" si="2"/>
        <v>20.595617797906854</v>
      </c>
      <c r="F30" s="35">
        <v>230</v>
      </c>
      <c r="G30" s="33">
        <f t="shared" si="3"/>
        <v>23.46938775510204</v>
      </c>
      <c r="H30" s="29">
        <f t="shared" si="4"/>
        <v>1.1395330786089481</v>
      </c>
      <c r="I30" s="34">
        <f t="shared" si="5"/>
        <v>3.516949152542373</v>
      </c>
      <c r="J30" s="28"/>
      <c r="K30" s="28"/>
      <c r="L30" s="28"/>
      <c r="M30" s="28"/>
      <c r="N30" s="28"/>
      <c r="O30" s="28"/>
      <c r="P30" s="28"/>
    </row>
    <row r="31" spans="1:16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3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</sheetData>
  <sheetProtection/>
  <mergeCells count="4">
    <mergeCell ref="B1:B2"/>
    <mergeCell ref="C1:H1"/>
    <mergeCell ref="C2:H2"/>
    <mergeCell ref="B3:H3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Alex Pérez</cp:lastModifiedBy>
  <dcterms:created xsi:type="dcterms:W3CDTF">2011-01-23T20:04:37Z</dcterms:created>
  <dcterms:modified xsi:type="dcterms:W3CDTF">2011-03-02T17:23:50Z</dcterms:modified>
  <cp:category/>
  <cp:version/>
  <cp:contentType/>
  <cp:contentStatus/>
</cp:coreProperties>
</file>