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HIDROMETRÍA" sheetId="1" r:id="rId1"/>
    <sheet name="GRAF" sheetId="2" r:id="rId2"/>
  </sheets>
  <definedNames/>
  <calcPr fullCalcOnLoad="1"/>
</workbook>
</file>

<file path=xl/sharedStrings.xml><?xml version="1.0" encoding="utf-8"?>
<sst xmlns="http://schemas.openxmlformats.org/spreadsheetml/2006/main" count="44" uniqueCount="44">
  <si>
    <t>U.L.A.</t>
  </si>
  <si>
    <t xml:space="preserve">FACULTAD DE INGENIERÍA </t>
  </si>
  <si>
    <t xml:space="preserve">DPTO. DE VÍAS - LAB, MECÁNICA DE SUELOS Y PAVIMENTOS </t>
  </si>
  <si>
    <t xml:space="preserve">OBRA: </t>
  </si>
  <si>
    <t xml:space="preserve">Construcción de carreteras la Ranchería </t>
  </si>
  <si>
    <t>SITUACIÓN:</t>
  </si>
  <si>
    <t xml:space="preserve">Lagunillas estado Mérida. </t>
  </si>
  <si>
    <t xml:space="preserve">PROGRESIVA: </t>
  </si>
  <si>
    <t>6+825,000</t>
  </si>
  <si>
    <t xml:space="preserve">PERFORACIÓN: </t>
  </si>
  <si>
    <t>CALICATA Nº</t>
  </si>
  <si>
    <t>C3M1</t>
  </si>
  <si>
    <t xml:space="preserve">Nº LABORATORIO: </t>
  </si>
  <si>
    <t xml:space="preserve">HIDROMETRO: </t>
  </si>
  <si>
    <t>152H</t>
  </si>
  <si>
    <t xml:space="preserve">AGENTE DISPERSANTE </t>
  </si>
  <si>
    <t>NaPO3</t>
  </si>
  <si>
    <t xml:space="preserve">CONCENTRACION </t>
  </si>
  <si>
    <t>0,05 N</t>
  </si>
  <si>
    <t xml:space="preserve">COORECCION POR DEFLOCULANTE Cd </t>
  </si>
  <si>
    <t>CORRECCION POR MENISCO , Cm</t>
  </si>
  <si>
    <t xml:space="preserve">VOLUMEN DEL HIDROMETRO </t>
  </si>
  <si>
    <t>67,2 cm3</t>
  </si>
  <si>
    <t>Ws, gr.</t>
  </si>
  <si>
    <t>Gs:</t>
  </si>
  <si>
    <t>a=</t>
  </si>
  <si>
    <t xml:space="preserve">ANÁLISIS GRANULOMÉTRICO POR HIDROMETRÍA (SEDIMENTACIÓN) </t>
  </si>
  <si>
    <t xml:space="preserve">HORA </t>
  </si>
  <si>
    <t>TIEMPO (min)</t>
  </si>
  <si>
    <t>FECHA</t>
  </si>
  <si>
    <t>R'M</t>
  </si>
  <si>
    <t>T ºc</t>
  </si>
  <si>
    <t>CT</t>
  </si>
  <si>
    <t>WD1 %</t>
  </si>
  <si>
    <t xml:space="preserve">RHC </t>
  </si>
  <si>
    <t>R´H+CM</t>
  </si>
  <si>
    <t>L(cm)</t>
  </si>
  <si>
    <t>L/t (cm/min)</t>
  </si>
  <si>
    <t>K</t>
  </si>
  <si>
    <t>D (mm)</t>
  </si>
  <si>
    <r>
      <t xml:space="preserve">% </t>
    </r>
    <r>
      <rPr>
        <sz val="9"/>
        <rFont val="Arial"/>
        <family val="2"/>
      </rPr>
      <t>QUE PASA</t>
    </r>
  </si>
  <si>
    <t>% PASANTE TAMIZ Nº 200</t>
  </si>
  <si>
    <t>DATOS</t>
  </si>
  <si>
    <t>RESULTADOS</t>
  </si>
</sst>
</file>

<file path=xl/styles.xml><?xml version="1.0" encoding="utf-8"?>
<styleSheet xmlns="http://schemas.openxmlformats.org/spreadsheetml/2006/main">
  <numFmts count="24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00000000"/>
    <numFmt numFmtId="178" formatCode="0.00000000"/>
    <numFmt numFmtId="179" formatCode="0.0"/>
  </numFmts>
  <fonts count="7">
    <font>
      <sz val="10"/>
      <name val="Arial"/>
      <family val="0"/>
    </font>
    <font>
      <sz val="18"/>
      <name val="Arial"/>
      <family val="0"/>
    </font>
    <font>
      <sz val="8"/>
      <name val="Arial"/>
      <family val="0"/>
    </font>
    <font>
      <u val="single"/>
      <sz val="8"/>
      <name val="Arial"/>
      <family val="0"/>
    </font>
    <font>
      <sz val="9"/>
      <name val="Arial"/>
      <family val="0"/>
    </font>
    <font>
      <sz val="9.25"/>
      <name val="Arial"/>
      <family val="0"/>
    </font>
    <font>
      <b/>
      <sz val="9.25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2" fillId="2" borderId="1" xfId="0" applyFont="1" applyFill="1" applyBorder="1" applyAlignment="1">
      <alignment/>
    </xf>
    <xf numFmtId="0" fontId="3" fillId="2" borderId="2" xfId="0" applyFont="1" applyFill="1" applyBorder="1" applyAlignment="1">
      <alignment/>
    </xf>
    <xf numFmtId="0" fontId="3" fillId="2" borderId="3" xfId="0" applyFont="1" applyFill="1" applyBorder="1" applyAlignment="1">
      <alignment/>
    </xf>
    <xf numFmtId="0" fontId="2" fillId="2" borderId="4" xfId="0" applyFont="1" applyFill="1" applyBorder="1" applyAlignment="1">
      <alignment/>
    </xf>
    <xf numFmtId="0" fontId="3" fillId="2" borderId="0" xfId="0" applyFont="1" applyFill="1" applyBorder="1" applyAlignment="1">
      <alignment/>
    </xf>
    <xf numFmtId="0" fontId="0" fillId="2" borderId="0" xfId="0" applyFill="1" applyBorder="1" applyAlignment="1">
      <alignment/>
    </xf>
    <xf numFmtId="0" fontId="2" fillId="2" borderId="0" xfId="0" applyFont="1" applyFill="1" applyBorder="1" applyAlignment="1">
      <alignment/>
    </xf>
    <xf numFmtId="0" fontId="3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/>
    </xf>
    <xf numFmtId="0" fontId="3" fillId="2" borderId="7" xfId="0" applyFont="1" applyFill="1" applyBorder="1" applyAlignment="1">
      <alignment/>
    </xf>
    <xf numFmtId="0" fontId="2" fillId="2" borderId="7" xfId="0" applyFont="1" applyFill="1" applyBorder="1" applyAlignment="1">
      <alignment/>
    </xf>
    <xf numFmtId="0" fontId="3" fillId="2" borderId="7" xfId="0" applyFont="1" applyFill="1" applyBorder="1" applyAlignment="1">
      <alignment horizontal="center"/>
    </xf>
    <xf numFmtId="0" fontId="0" fillId="2" borderId="7" xfId="0" applyFill="1" applyBorder="1" applyAlignment="1">
      <alignment/>
    </xf>
    <xf numFmtId="0" fontId="3" fillId="2" borderId="8" xfId="0" applyFont="1" applyFill="1" applyBorder="1" applyAlignment="1">
      <alignment horizontal="center"/>
    </xf>
    <xf numFmtId="0" fontId="0" fillId="3" borderId="9" xfId="0" applyFill="1" applyBorder="1" applyAlignment="1">
      <alignment/>
    </xf>
    <xf numFmtId="0" fontId="4" fillId="4" borderId="9" xfId="0" applyFont="1" applyFill="1" applyBorder="1" applyAlignment="1">
      <alignment/>
    </xf>
    <xf numFmtId="0" fontId="0" fillId="2" borderId="0" xfId="0" applyFill="1" applyAlignment="1">
      <alignment/>
    </xf>
    <xf numFmtId="0" fontId="0" fillId="2" borderId="0" xfId="0" applyFill="1" applyAlignment="1">
      <alignment horizontal="center"/>
    </xf>
    <xf numFmtId="0" fontId="0" fillId="2" borderId="9" xfId="0" applyFill="1" applyBorder="1" applyAlignment="1">
      <alignment/>
    </xf>
    <xf numFmtId="0" fontId="4" fillId="2" borderId="9" xfId="0" applyFont="1" applyFill="1" applyBorder="1" applyAlignment="1">
      <alignment/>
    </xf>
    <xf numFmtId="0" fontId="0" fillId="2" borderId="0" xfId="0" applyFill="1" applyBorder="1" applyAlignment="1">
      <alignment horizontal="left"/>
    </xf>
    <xf numFmtId="0" fontId="0" fillId="2" borderId="9" xfId="0" applyFill="1" applyBorder="1" applyAlignment="1">
      <alignment horizontal="center"/>
    </xf>
    <xf numFmtId="2" fontId="0" fillId="2" borderId="9" xfId="0" applyNumberFormat="1" applyFill="1" applyBorder="1" applyAlignment="1">
      <alignment horizontal="center"/>
    </xf>
    <xf numFmtId="175" fontId="0" fillId="2" borderId="9" xfId="0" applyNumberFormat="1" applyFill="1" applyBorder="1" applyAlignment="1">
      <alignment horizontal="center"/>
    </xf>
    <xf numFmtId="16" fontId="0" fillId="2" borderId="9" xfId="0" applyNumberFormat="1" applyFill="1" applyBorder="1" applyAlignment="1">
      <alignment horizontal="center"/>
    </xf>
    <xf numFmtId="20" fontId="0" fillId="2" borderId="9" xfId="0" applyNumberFormat="1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4" fillId="3" borderId="9" xfId="0" applyFont="1" applyFill="1" applyBorder="1" applyAlignment="1">
      <alignment/>
    </xf>
    <xf numFmtId="0" fontId="0" fillId="4" borderId="9" xfId="0" applyFill="1" applyBorder="1" applyAlignment="1">
      <alignment horizontal="center"/>
    </xf>
    <xf numFmtId="0" fontId="0" fillId="2" borderId="10" xfId="0" applyFill="1" applyBorder="1" applyAlignment="1">
      <alignment horizontal="left"/>
    </xf>
    <xf numFmtId="0" fontId="0" fillId="2" borderId="11" xfId="0" applyFill="1" applyBorder="1" applyAlignment="1">
      <alignment horizontal="left"/>
    </xf>
    <xf numFmtId="176" fontId="0" fillId="2" borderId="10" xfId="0" applyNumberFormat="1" applyFill="1" applyBorder="1" applyAlignment="1">
      <alignment horizontal="left"/>
    </xf>
    <xf numFmtId="0" fontId="0" fillId="3" borderId="11" xfId="0" applyFill="1" applyBorder="1" applyAlignment="1">
      <alignment horizontal="right"/>
    </xf>
    <xf numFmtId="0" fontId="0" fillId="2" borderId="10" xfId="0" applyFill="1" applyBorder="1" applyAlignment="1">
      <alignment/>
    </xf>
    <xf numFmtId="0" fontId="2" fillId="2" borderId="12" xfId="0" applyFont="1" applyFill="1" applyBorder="1" applyAlignment="1">
      <alignment/>
    </xf>
    <xf numFmtId="0" fontId="0" fillId="2" borderId="10" xfId="0" applyFont="1" applyFill="1" applyBorder="1" applyAlignment="1">
      <alignment/>
    </xf>
    <xf numFmtId="0" fontId="2" fillId="2" borderId="12" xfId="0" applyFont="1" applyFill="1" applyBorder="1" applyAlignment="1">
      <alignment horizontal="right"/>
    </xf>
    <xf numFmtId="0" fontId="0" fillId="2" borderId="5" xfId="0" applyFill="1" applyBorder="1" applyAlignment="1">
      <alignment horizontal="center"/>
    </xf>
    <xf numFmtId="0" fontId="0" fillId="4" borderId="12" xfId="0" applyFill="1" applyBorder="1" applyAlignment="1">
      <alignment horizontal="right"/>
    </xf>
    <xf numFmtId="0" fontId="1" fillId="2" borderId="13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25"/>
          <c:y val="0.0925"/>
          <c:w val="0.952"/>
          <c:h val="0.854"/>
        </c:manualLayout>
      </c:layout>
      <c:scatterChart>
        <c:scatterStyle val="smoothMarker"/>
        <c:varyColors val="0"/>
        <c:ser>
          <c:idx val="0"/>
          <c:order val="0"/>
          <c:tx>
            <c:v>ANÁLISIS GRANULOMÉTRICO POR HIDROMETRÍA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HIDROMETRÍA!$M$13:$M$24</c:f>
              <c:numCache>
                <c:ptCount val="12"/>
                <c:pt idx="0">
                  <c:v>0.03642355007409354</c:v>
                </c:pt>
                <c:pt idx="1">
                  <c:v>0.026433227196087882</c:v>
                </c:pt>
                <c:pt idx="2">
                  <c:v>0.01944485471789388</c:v>
                </c:pt>
                <c:pt idx="3">
                  <c:v>0.01410678028467162</c:v>
                </c:pt>
                <c:pt idx="4">
                  <c:v>0.010584438262531144</c:v>
                </c:pt>
                <c:pt idx="5">
                  <c:v>0.007717056865584617</c:v>
                </c:pt>
                <c:pt idx="6">
                  <c:v>0.00566877558796136</c:v>
                </c:pt>
                <c:pt idx="7">
                  <c:v>0.003419706777553368</c:v>
                </c:pt>
                <c:pt idx="8">
                  <c:v>0.003012474066278414</c:v>
                </c:pt>
                <c:pt idx="9">
                  <c:v>0.002789831536132603</c:v>
                </c:pt>
                <c:pt idx="10">
                  <c:v>0.002378047107602583</c:v>
                </c:pt>
                <c:pt idx="11">
                  <c:v>0.0014614770932579297</c:v>
                </c:pt>
              </c:numCache>
            </c:numRef>
          </c:xVal>
          <c:yVal>
            <c:numRef>
              <c:f>HIDROMETRÍA!$N$13:$N$24</c:f>
              <c:numCache>
                <c:ptCount val="12"/>
                <c:pt idx="0">
                  <c:v>57.21230718305197</c:v>
                </c:pt>
                <c:pt idx="1">
                  <c:v>54.0053392916253</c:v>
                </c:pt>
                <c:pt idx="2">
                  <c:v>49.194887454485276</c:v>
                </c:pt>
                <c:pt idx="3">
                  <c:v>45.66722277391593</c:v>
                </c:pt>
                <c:pt idx="4">
                  <c:v>41.818861304203914</c:v>
                </c:pt>
                <c:pt idx="5">
                  <c:v>37.329106256206565</c:v>
                </c:pt>
                <c:pt idx="6">
                  <c:v>31.04344918901026</c:v>
                </c:pt>
                <c:pt idx="7">
                  <c:v>23.346726249586226</c:v>
                </c:pt>
                <c:pt idx="8">
                  <c:v>18.34385633896061</c:v>
                </c:pt>
                <c:pt idx="9">
                  <c:v>12.956150281363787</c:v>
                </c:pt>
                <c:pt idx="10">
                  <c:v>8.979510095994705</c:v>
                </c:pt>
                <c:pt idx="11">
                  <c:v>3.2069678914266797</c:v>
                </c:pt>
              </c:numCache>
            </c:numRef>
          </c:yVal>
          <c:smooth val="1"/>
        </c:ser>
        <c:axId val="20626011"/>
        <c:axId val="51416372"/>
      </c:scatterChart>
      <c:valAx>
        <c:axId val="20626011"/>
        <c:scaling>
          <c:logBase val="10"/>
          <c:orientation val="maxMin"/>
          <c:max val="0.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mm</a:t>
                </a:r>
              </a:p>
            </c:rich>
          </c:tx>
          <c:layout>
            <c:manualLayout>
              <c:xMode val="factor"/>
              <c:yMode val="factor"/>
              <c:x val="-0.001"/>
              <c:y val="0.13175"/>
            </c:manualLayout>
          </c:layout>
          <c:overlay val="0"/>
          <c:spPr>
            <a:noFill/>
            <a:ln>
              <a:noFill/>
            </a:ln>
          </c:spPr>
        </c:title>
        <c:minorGridlines>
          <c:spPr>
            <a:ln w="3175">
              <a:solidFill>
                <a:srgbClr val="80808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crossAx val="51416372"/>
        <c:crosses val="autoZero"/>
        <c:crossBetween val="midCat"/>
        <c:dispUnits/>
      </c:valAx>
      <c:valAx>
        <c:axId val="51416372"/>
        <c:scaling>
          <c:orientation val="minMax"/>
        </c:scaling>
        <c:axPos val="r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% Pasante</a:t>
                </a:r>
              </a:p>
            </c:rich>
          </c:tx>
          <c:layout>
            <c:manualLayout>
              <c:xMode val="factor"/>
              <c:yMode val="factor"/>
              <c:x val="0.25225"/>
              <c:y val="0.123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0626011"/>
        <c:crossesAt val="0.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indexed="40"/>
  </sheetPr>
  <sheetViews>
    <sheetView workbookViewId="0"/>
  </sheetViews>
  <pageMargins left="0.75" right="0.75" top="1" bottom="1" header="0" footer="0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861060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61"/>
  </sheetPr>
  <dimension ref="A1:Z50"/>
  <sheetViews>
    <sheetView tabSelected="1" zoomScale="85" zoomScaleNormal="85" workbookViewId="0" topLeftCell="A1">
      <selection activeCell="C32" sqref="C32"/>
    </sheetView>
  </sheetViews>
  <sheetFormatPr defaultColWidth="11.421875" defaultRowHeight="12.75"/>
  <cols>
    <col min="1" max="1" width="12.57421875" style="0" customWidth="1"/>
    <col min="2" max="2" width="19.57421875" style="0" customWidth="1"/>
    <col min="5" max="5" width="17.140625" style="0" customWidth="1"/>
    <col min="6" max="6" width="13.421875" style="0" customWidth="1"/>
    <col min="8" max="8" width="10.421875" style="0" customWidth="1"/>
    <col min="9" max="9" width="12.28125" style="0" customWidth="1"/>
    <col min="11" max="11" width="11.57421875" style="0" customWidth="1"/>
    <col min="13" max="14" width="11.57421875" style="0" bestFit="1" customWidth="1"/>
  </cols>
  <sheetData>
    <row r="1" spans="1:26" ht="12.75">
      <c r="A1" s="41" t="s">
        <v>0</v>
      </c>
      <c r="B1" s="43" t="s">
        <v>1</v>
      </c>
      <c r="C1" s="44"/>
      <c r="D1" s="44"/>
      <c r="E1" s="44"/>
      <c r="F1" s="44"/>
      <c r="G1" s="45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</row>
    <row r="2" spans="1:26" ht="12.75">
      <c r="A2" s="42"/>
      <c r="B2" s="46" t="s">
        <v>2</v>
      </c>
      <c r="C2" s="47"/>
      <c r="D2" s="47"/>
      <c r="E2" s="47"/>
      <c r="F2" s="47"/>
      <c r="G2" s="48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</row>
    <row r="3" spans="1:26" ht="12.75">
      <c r="A3" s="49" t="s">
        <v>26</v>
      </c>
      <c r="B3" s="50"/>
      <c r="C3" s="50"/>
      <c r="D3" s="50"/>
      <c r="E3" s="50"/>
      <c r="F3" s="50"/>
      <c r="G3" s="51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</row>
    <row r="4" spans="1:26" ht="12.75">
      <c r="A4" s="1" t="s">
        <v>3</v>
      </c>
      <c r="B4" s="2" t="s">
        <v>4</v>
      </c>
      <c r="C4" s="2"/>
      <c r="D4" s="2"/>
      <c r="E4" s="2"/>
      <c r="F4" s="2"/>
      <c r="G4" s="3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</row>
    <row r="5" spans="1:26" ht="12.75">
      <c r="A5" s="4" t="s">
        <v>5</v>
      </c>
      <c r="B5" s="5" t="s">
        <v>6</v>
      </c>
      <c r="C5" s="5"/>
      <c r="D5" s="5"/>
      <c r="E5" s="6"/>
      <c r="F5" s="7" t="s">
        <v>7</v>
      </c>
      <c r="G5" s="8" t="s">
        <v>8</v>
      </c>
      <c r="H5" s="17"/>
      <c r="I5" s="19" t="s">
        <v>42</v>
      </c>
      <c r="J5" s="15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</row>
    <row r="6" spans="1:26" ht="12.75">
      <c r="A6" s="9" t="s">
        <v>9</v>
      </c>
      <c r="B6" s="10"/>
      <c r="C6" s="11" t="s">
        <v>10</v>
      </c>
      <c r="D6" s="12" t="s">
        <v>11</v>
      </c>
      <c r="E6" s="13"/>
      <c r="F6" s="11" t="s">
        <v>12</v>
      </c>
      <c r="G6" s="14">
        <v>1</v>
      </c>
      <c r="H6" s="17"/>
      <c r="I6" s="20" t="s">
        <v>43</v>
      </c>
      <c r="J6" s="16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</row>
    <row r="7" spans="1:26" ht="12.75">
      <c r="A7" s="17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</row>
    <row r="8" spans="1:26" ht="12.75">
      <c r="A8" s="38" t="s">
        <v>13</v>
      </c>
      <c r="B8" s="35" t="s">
        <v>14</v>
      </c>
      <c r="C8" s="54" t="s">
        <v>15</v>
      </c>
      <c r="D8" s="54"/>
      <c r="E8" s="35" t="s">
        <v>16</v>
      </c>
      <c r="F8" s="36" t="s">
        <v>17</v>
      </c>
      <c r="G8" s="37" t="s">
        <v>18</v>
      </c>
      <c r="H8" s="6"/>
      <c r="I8" s="6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</row>
    <row r="9" spans="1:26" ht="12.75">
      <c r="A9" s="55" t="s">
        <v>19</v>
      </c>
      <c r="B9" s="56"/>
      <c r="C9" s="21">
        <v>8</v>
      </c>
      <c r="D9" s="55" t="s">
        <v>20</v>
      </c>
      <c r="E9" s="56"/>
      <c r="F9" s="39">
        <v>1</v>
      </c>
      <c r="G9" s="6"/>
      <c r="H9" s="6"/>
      <c r="I9" s="6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</row>
    <row r="10" spans="1:26" ht="12.75">
      <c r="A10" s="53" t="s">
        <v>21</v>
      </c>
      <c r="B10" s="54"/>
      <c r="C10" s="35" t="s">
        <v>22</v>
      </c>
      <c r="D10" s="34" t="s">
        <v>23</v>
      </c>
      <c r="E10" s="31">
        <v>50</v>
      </c>
      <c r="F10" s="34" t="s">
        <v>24</v>
      </c>
      <c r="G10" s="32">
        <v>2.71</v>
      </c>
      <c r="H10" s="40" t="s">
        <v>25</v>
      </c>
      <c r="I10" s="33">
        <f>(1.65*G10)/((G10-1)*2.65)</f>
        <v>0.9867593512082092</v>
      </c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</row>
    <row r="11" spans="1:26" ht="12.75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</row>
    <row r="12" spans="1:26" ht="12.75">
      <c r="A12" s="27" t="s">
        <v>29</v>
      </c>
      <c r="B12" s="28" t="s">
        <v>27</v>
      </c>
      <c r="C12" s="29" t="s">
        <v>28</v>
      </c>
      <c r="D12" s="27" t="s">
        <v>30</v>
      </c>
      <c r="E12" s="27" t="s">
        <v>31</v>
      </c>
      <c r="F12" s="27" t="s">
        <v>32</v>
      </c>
      <c r="G12" s="30" t="s">
        <v>34</v>
      </c>
      <c r="H12" s="30" t="s">
        <v>33</v>
      </c>
      <c r="I12" s="30" t="s">
        <v>35</v>
      </c>
      <c r="J12" s="27" t="s">
        <v>36</v>
      </c>
      <c r="K12" s="30" t="s">
        <v>37</v>
      </c>
      <c r="L12" s="27" t="s">
        <v>38</v>
      </c>
      <c r="M12" s="30" t="s">
        <v>39</v>
      </c>
      <c r="N12" s="30" t="s">
        <v>40</v>
      </c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</row>
    <row r="13" spans="1:26" ht="12.75">
      <c r="A13" s="19"/>
      <c r="B13" s="19"/>
      <c r="C13" s="22">
        <v>1</v>
      </c>
      <c r="D13" s="22">
        <v>52.5</v>
      </c>
      <c r="E13" s="22">
        <v>20.5</v>
      </c>
      <c r="F13" s="22">
        <v>0.1</v>
      </c>
      <c r="G13" s="22">
        <f>D13-C$9+F13</f>
        <v>44.6</v>
      </c>
      <c r="H13" s="23">
        <f>((G13*I$10)/E$10)*100</f>
        <v>88.01893412777227</v>
      </c>
      <c r="I13" s="22">
        <f>D13+F$9</f>
        <v>53.5</v>
      </c>
      <c r="J13" s="22">
        <v>7.5</v>
      </c>
      <c r="K13" s="23">
        <f>J13/C13</f>
        <v>7.5</v>
      </c>
      <c r="L13" s="22">
        <v>0.0133</v>
      </c>
      <c r="M13" s="24">
        <f>L13*K13^(0.5)</f>
        <v>0.03642355007409354</v>
      </c>
      <c r="N13" s="23">
        <f>(H13*C$26)/100</f>
        <v>57.21230718305197</v>
      </c>
      <c r="O13" s="18"/>
      <c r="P13" s="18"/>
      <c r="Q13" s="17"/>
      <c r="R13" s="17"/>
      <c r="S13" s="17"/>
      <c r="T13" s="17"/>
      <c r="U13" s="17"/>
      <c r="V13" s="17"/>
      <c r="W13" s="17"/>
      <c r="X13" s="17"/>
      <c r="Y13" s="17"/>
      <c r="Z13" s="17"/>
    </row>
    <row r="14" spans="1:26" ht="12.75">
      <c r="A14" s="19"/>
      <c r="B14" s="19"/>
      <c r="C14" s="22">
        <v>2</v>
      </c>
      <c r="D14" s="22">
        <v>50</v>
      </c>
      <c r="E14" s="22">
        <v>20.5</v>
      </c>
      <c r="F14" s="22">
        <v>0.1</v>
      </c>
      <c r="G14" s="22">
        <f aca="true" t="shared" si="0" ref="G14:G24">D14-C$9+F14</f>
        <v>42.1</v>
      </c>
      <c r="H14" s="23">
        <f aca="true" t="shared" si="1" ref="H14:H24">((G14*I$10)/E$10)*100</f>
        <v>83.08513737173122</v>
      </c>
      <c r="I14" s="22">
        <f aca="true" t="shared" si="2" ref="I14:I24">D14+F$9</f>
        <v>51</v>
      </c>
      <c r="J14" s="22">
        <v>7.9</v>
      </c>
      <c r="K14" s="23">
        <f aca="true" t="shared" si="3" ref="K14:K24">J14/C14</f>
        <v>3.95</v>
      </c>
      <c r="L14" s="22">
        <v>0.0133</v>
      </c>
      <c r="M14" s="24">
        <f aca="true" t="shared" si="4" ref="M14:M24">L14*K14^(0.5)</f>
        <v>0.026433227196087882</v>
      </c>
      <c r="N14" s="23">
        <f aca="true" t="shared" si="5" ref="N14:N24">(H14*C$26)/100</f>
        <v>54.0053392916253</v>
      </c>
      <c r="O14" s="18"/>
      <c r="P14" s="18"/>
      <c r="Q14" s="17"/>
      <c r="R14" s="17"/>
      <c r="S14" s="17"/>
      <c r="T14" s="17"/>
      <c r="U14" s="17"/>
      <c r="V14" s="17"/>
      <c r="W14" s="17"/>
      <c r="X14" s="17"/>
      <c r="Y14" s="17"/>
      <c r="Z14" s="17"/>
    </row>
    <row r="15" spans="1:26" ht="12.75">
      <c r="A15" s="19"/>
      <c r="B15" s="19"/>
      <c r="C15" s="22">
        <v>4</v>
      </c>
      <c r="D15" s="22">
        <v>46.25</v>
      </c>
      <c r="E15" s="22">
        <v>20.5</v>
      </c>
      <c r="F15" s="22">
        <v>0.1</v>
      </c>
      <c r="G15" s="22">
        <f t="shared" si="0"/>
        <v>38.35</v>
      </c>
      <c r="H15" s="23">
        <f t="shared" si="1"/>
        <v>75.68444223766966</v>
      </c>
      <c r="I15" s="22">
        <f t="shared" si="2"/>
        <v>47.25</v>
      </c>
      <c r="J15" s="22">
        <v>8.55</v>
      </c>
      <c r="K15" s="23">
        <f t="shared" si="3"/>
        <v>2.1375</v>
      </c>
      <c r="L15" s="22">
        <v>0.0133</v>
      </c>
      <c r="M15" s="24">
        <f t="shared" si="4"/>
        <v>0.01944485471789388</v>
      </c>
      <c r="N15" s="23">
        <f t="shared" si="5"/>
        <v>49.194887454485276</v>
      </c>
      <c r="O15" s="18"/>
      <c r="P15" s="18"/>
      <c r="Q15" s="17"/>
      <c r="R15" s="17"/>
      <c r="S15" s="17"/>
      <c r="T15" s="17"/>
      <c r="U15" s="17"/>
      <c r="V15" s="17"/>
      <c r="W15" s="17"/>
      <c r="X15" s="17"/>
      <c r="Y15" s="17"/>
      <c r="Z15" s="17"/>
    </row>
    <row r="16" spans="1:26" ht="12.75">
      <c r="A16" s="19"/>
      <c r="B16" s="19"/>
      <c r="C16" s="22">
        <v>8</v>
      </c>
      <c r="D16" s="22">
        <v>43.5</v>
      </c>
      <c r="E16" s="22">
        <v>20.5</v>
      </c>
      <c r="F16" s="22">
        <v>0.1</v>
      </c>
      <c r="G16" s="22">
        <f t="shared" si="0"/>
        <v>35.6</v>
      </c>
      <c r="H16" s="23">
        <f t="shared" si="1"/>
        <v>70.2572658060245</v>
      </c>
      <c r="I16" s="22">
        <f t="shared" si="2"/>
        <v>44.5</v>
      </c>
      <c r="J16" s="22">
        <v>9</v>
      </c>
      <c r="K16" s="23">
        <f t="shared" si="3"/>
        <v>1.125</v>
      </c>
      <c r="L16" s="22">
        <v>0.0133</v>
      </c>
      <c r="M16" s="24">
        <f t="shared" si="4"/>
        <v>0.01410678028467162</v>
      </c>
      <c r="N16" s="23">
        <f t="shared" si="5"/>
        <v>45.66722277391593</v>
      </c>
      <c r="O16" s="18"/>
      <c r="P16" s="18"/>
      <c r="Q16" s="17"/>
      <c r="R16" s="17"/>
      <c r="S16" s="17"/>
      <c r="T16" s="17"/>
      <c r="U16" s="17"/>
      <c r="V16" s="17"/>
      <c r="W16" s="17"/>
      <c r="X16" s="17"/>
      <c r="Y16" s="17"/>
      <c r="Z16" s="17"/>
    </row>
    <row r="17" spans="1:26" ht="12.75">
      <c r="A17" s="19"/>
      <c r="B17" s="19"/>
      <c r="C17" s="22">
        <v>15</v>
      </c>
      <c r="D17" s="22">
        <v>40.5</v>
      </c>
      <c r="E17" s="22">
        <v>20.5</v>
      </c>
      <c r="F17" s="22">
        <v>0.1</v>
      </c>
      <c r="G17" s="22">
        <f t="shared" si="0"/>
        <v>32.6</v>
      </c>
      <c r="H17" s="23">
        <f t="shared" si="1"/>
        <v>64.33670969877525</v>
      </c>
      <c r="I17" s="22">
        <f t="shared" si="2"/>
        <v>41.5</v>
      </c>
      <c r="J17" s="22">
        <v>9.5</v>
      </c>
      <c r="K17" s="23">
        <f t="shared" si="3"/>
        <v>0.6333333333333333</v>
      </c>
      <c r="L17" s="22">
        <v>0.0133</v>
      </c>
      <c r="M17" s="24">
        <f t="shared" si="4"/>
        <v>0.010584438262531144</v>
      </c>
      <c r="N17" s="23">
        <f t="shared" si="5"/>
        <v>41.818861304203914</v>
      </c>
      <c r="O17" s="18"/>
      <c r="P17" s="18"/>
      <c r="Q17" s="17"/>
      <c r="R17" s="17"/>
      <c r="S17" s="17"/>
      <c r="T17" s="17"/>
      <c r="U17" s="17"/>
      <c r="V17" s="17"/>
      <c r="W17" s="17"/>
      <c r="X17" s="17"/>
      <c r="Y17" s="17"/>
      <c r="Z17" s="17"/>
    </row>
    <row r="18" spans="1:26" ht="12.75">
      <c r="A18" s="19"/>
      <c r="B18" s="19"/>
      <c r="C18" s="22">
        <v>30</v>
      </c>
      <c r="D18" s="22">
        <v>37</v>
      </c>
      <c r="E18" s="22">
        <v>20.5</v>
      </c>
      <c r="F18" s="22">
        <v>0.1</v>
      </c>
      <c r="G18" s="22">
        <f t="shared" si="0"/>
        <v>29.1</v>
      </c>
      <c r="H18" s="23">
        <f t="shared" si="1"/>
        <v>57.42939424031779</v>
      </c>
      <c r="I18" s="22">
        <f t="shared" si="2"/>
        <v>38</v>
      </c>
      <c r="J18" s="22">
        <v>10.1</v>
      </c>
      <c r="K18" s="23">
        <f t="shared" si="3"/>
        <v>0.33666666666666667</v>
      </c>
      <c r="L18" s="22">
        <v>0.0133</v>
      </c>
      <c r="M18" s="24">
        <f t="shared" si="4"/>
        <v>0.007717056865584617</v>
      </c>
      <c r="N18" s="23">
        <f t="shared" si="5"/>
        <v>37.329106256206565</v>
      </c>
      <c r="O18" s="18"/>
      <c r="P18" s="18"/>
      <c r="Q18" s="17"/>
      <c r="R18" s="17"/>
      <c r="S18" s="17"/>
      <c r="T18" s="17"/>
      <c r="U18" s="17"/>
      <c r="V18" s="17"/>
      <c r="W18" s="17"/>
      <c r="X18" s="17"/>
      <c r="Y18" s="17"/>
      <c r="Z18" s="17"/>
    </row>
    <row r="19" spans="1:26" ht="12.75">
      <c r="A19" s="25">
        <v>40455</v>
      </c>
      <c r="B19" s="26">
        <v>0.4895833333333333</v>
      </c>
      <c r="C19" s="22">
        <v>60</v>
      </c>
      <c r="D19" s="22">
        <v>32</v>
      </c>
      <c r="E19" s="22">
        <v>21</v>
      </c>
      <c r="F19" s="22">
        <v>0.2</v>
      </c>
      <c r="G19" s="22">
        <f t="shared" si="0"/>
        <v>24.2</v>
      </c>
      <c r="H19" s="23">
        <f t="shared" si="1"/>
        <v>47.75915259847733</v>
      </c>
      <c r="I19" s="22">
        <f t="shared" si="2"/>
        <v>33</v>
      </c>
      <c r="J19" s="22">
        <v>10.9</v>
      </c>
      <c r="K19" s="23">
        <f t="shared" si="3"/>
        <v>0.18166666666666667</v>
      </c>
      <c r="L19" s="22">
        <v>0.0133</v>
      </c>
      <c r="M19" s="24">
        <f t="shared" si="4"/>
        <v>0.00566877558796136</v>
      </c>
      <c r="N19" s="23">
        <f t="shared" si="5"/>
        <v>31.04344918901026</v>
      </c>
      <c r="O19" s="18"/>
      <c r="P19" s="18"/>
      <c r="Q19" s="17"/>
      <c r="R19" s="17"/>
      <c r="S19" s="17"/>
      <c r="T19" s="17"/>
      <c r="U19" s="17"/>
      <c r="V19" s="17"/>
      <c r="W19" s="17"/>
      <c r="X19" s="17"/>
      <c r="Y19" s="17"/>
      <c r="Z19" s="17"/>
    </row>
    <row r="20" spans="1:26" ht="12.75">
      <c r="A20" s="25">
        <v>40455</v>
      </c>
      <c r="B20" s="26">
        <v>0.07291666666666667</v>
      </c>
      <c r="C20" s="22">
        <v>180</v>
      </c>
      <c r="D20" s="22">
        <v>26</v>
      </c>
      <c r="E20" s="22">
        <v>21</v>
      </c>
      <c r="F20" s="22">
        <v>0.2</v>
      </c>
      <c r="G20" s="22">
        <f t="shared" si="0"/>
        <v>18.2</v>
      </c>
      <c r="H20" s="23">
        <f t="shared" si="1"/>
        <v>35.91804038397881</v>
      </c>
      <c r="I20" s="22">
        <f t="shared" si="2"/>
        <v>27</v>
      </c>
      <c r="J20" s="22">
        <v>11.9</v>
      </c>
      <c r="K20" s="23">
        <f t="shared" si="3"/>
        <v>0.0661111111111111</v>
      </c>
      <c r="L20" s="22">
        <v>0.0133</v>
      </c>
      <c r="M20" s="24">
        <f t="shared" si="4"/>
        <v>0.003419706777553368</v>
      </c>
      <c r="N20" s="23">
        <f t="shared" si="5"/>
        <v>23.346726249586226</v>
      </c>
      <c r="O20" s="18"/>
      <c r="P20" s="18"/>
      <c r="Q20" s="17"/>
      <c r="R20" s="17"/>
      <c r="S20" s="17"/>
      <c r="T20" s="17"/>
      <c r="U20" s="17"/>
      <c r="V20" s="17"/>
      <c r="W20" s="17"/>
      <c r="X20" s="17"/>
      <c r="Y20" s="17"/>
      <c r="Z20" s="17"/>
    </row>
    <row r="21" spans="1:26" ht="12.75">
      <c r="A21" s="25">
        <v>40455</v>
      </c>
      <c r="B21" s="26">
        <v>0.11458333333333333</v>
      </c>
      <c r="C21" s="22">
        <v>240</v>
      </c>
      <c r="D21" s="22">
        <v>22</v>
      </c>
      <c r="E21" s="22">
        <v>21.5</v>
      </c>
      <c r="F21" s="22">
        <v>0.3</v>
      </c>
      <c r="G21" s="22">
        <f t="shared" si="0"/>
        <v>14.3</v>
      </c>
      <c r="H21" s="23">
        <f t="shared" si="1"/>
        <v>28.221317444554785</v>
      </c>
      <c r="I21" s="22">
        <f t="shared" si="2"/>
        <v>23</v>
      </c>
      <c r="J21" s="22">
        <v>12.5</v>
      </c>
      <c r="K21" s="23">
        <f t="shared" si="3"/>
        <v>0.052083333333333336</v>
      </c>
      <c r="L21" s="22">
        <v>0.0132</v>
      </c>
      <c r="M21" s="24">
        <f t="shared" si="4"/>
        <v>0.003012474066278414</v>
      </c>
      <c r="N21" s="23">
        <f t="shared" si="5"/>
        <v>18.34385633896061</v>
      </c>
      <c r="O21" s="18"/>
      <c r="P21" s="18"/>
      <c r="Q21" s="17"/>
      <c r="R21" s="17"/>
      <c r="S21" s="17"/>
      <c r="T21" s="17"/>
      <c r="U21" s="17"/>
      <c r="V21" s="17"/>
      <c r="W21" s="17"/>
      <c r="X21" s="17"/>
      <c r="Y21" s="17"/>
      <c r="Z21" s="17"/>
    </row>
    <row r="22" spans="1:26" ht="12.75">
      <c r="A22" s="25">
        <v>40455</v>
      </c>
      <c r="B22" s="26">
        <v>0.15625</v>
      </c>
      <c r="C22" s="22">
        <v>300</v>
      </c>
      <c r="D22" s="22">
        <v>18</v>
      </c>
      <c r="E22" s="22">
        <v>20.5</v>
      </c>
      <c r="F22" s="22">
        <v>0.1</v>
      </c>
      <c r="G22" s="22">
        <f t="shared" si="0"/>
        <v>10.1</v>
      </c>
      <c r="H22" s="23">
        <f t="shared" si="1"/>
        <v>19.932538894405827</v>
      </c>
      <c r="I22" s="22">
        <f t="shared" si="2"/>
        <v>19</v>
      </c>
      <c r="J22" s="22">
        <v>13.2</v>
      </c>
      <c r="K22" s="23">
        <f t="shared" si="3"/>
        <v>0.044</v>
      </c>
      <c r="L22" s="22">
        <v>0.0133</v>
      </c>
      <c r="M22" s="24">
        <f t="shared" si="4"/>
        <v>0.002789831536132603</v>
      </c>
      <c r="N22" s="23">
        <f t="shared" si="5"/>
        <v>12.956150281363787</v>
      </c>
      <c r="O22" s="18"/>
      <c r="P22" s="18"/>
      <c r="Q22" s="17"/>
      <c r="R22" s="17"/>
      <c r="S22" s="17"/>
      <c r="T22" s="17"/>
      <c r="U22" s="17"/>
      <c r="V22" s="17"/>
      <c r="W22" s="17"/>
      <c r="X22" s="17"/>
      <c r="Y22" s="17"/>
      <c r="Z22" s="17"/>
    </row>
    <row r="23" spans="1:26" ht="12.75">
      <c r="A23" s="25">
        <v>40456</v>
      </c>
      <c r="B23" s="26">
        <v>0.25</v>
      </c>
      <c r="C23" s="22">
        <v>435</v>
      </c>
      <c r="D23" s="22">
        <v>15</v>
      </c>
      <c r="E23" s="22">
        <v>20</v>
      </c>
      <c r="F23" s="22">
        <v>0</v>
      </c>
      <c r="G23" s="22">
        <f t="shared" si="0"/>
        <v>7</v>
      </c>
      <c r="H23" s="23">
        <f t="shared" si="1"/>
        <v>13.81463091691493</v>
      </c>
      <c r="I23" s="22">
        <f t="shared" si="2"/>
        <v>16</v>
      </c>
      <c r="J23" s="22">
        <v>13.7</v>
      </c>
      <c r="K23" s="23">
        <f>J23/C23</f>
        <v>0.031494252873563215</v>
      </c>
      <c r="L23" s="22">
        <v>0.0134</v>
      </c>
      <c r="M23" s="24">
        <f t="shared" si="4"/>
        <v>0.002378047107602583</v>
      </c>
      <c r="N23" s="23">
        <f t="shared" si="5"/>
        <v>8.979510095994705</v>
      </c>
      <c r="O23" s="18"/>
      <c r="P23" s="18"/>
      <c r="Q23" s="17"/>
      <c r="R23" s="17"/>
      <c r="S23" s="17"/>
      <c r="T23" s="17"/>
      <c r="U23" s="17"/>
      <c r="V23" s="17"/>
      <c r="W23" s="17"/>
      <c r="X23" s="17"/>
      <c r="Y23" s="17"/>
      <c r="Z23" s="17"/>
    </row>
    <row r="24" spans="1:26" ht="12.75">
      <c r="A24" s="25">
        <v>40456</v>
      </c>
      <c r="B24" s="26">
        <v>0.3333333333333333</v>
      </c>
      <c r="C24" s="22">
        <v>1275</v>
      </c>
      <c r="D24" s="22">
        <v>11</v>
      </c>
      <c r="E24" s="22">
        <v>18</v>
      </c>
      <c r="F24" s="22">
        <v>-0.5</v>
      </c>
      <c r="G24" s="22">
        <f t="shared" si="0"/>
        <v>2.5</v>
      </c>
      <c r="H24" s="23">
        <f t="shared" si="1"/>
        <v>4.933796756041046</v>
      </c>
      <c r="I24" s="22">
        <f t="shared" si="2"/>
        <v>12</v>
      </c>
      <c r="J24" s="22">
        <v>14.3</v>
      </c>
      <c r="K24" s="23">
        <f t="shared" si="3"/>
        <v>0.011215686274509805</v>
      </c>
      <c r="L24" s="22">
        <v>0.0138</v>
      </c>
      <c r="M24" s="24">
        <f t="shared" si="4"/>
        <v>0.0014614770932579297</v>
      </c>
      <c r="N24" s="23">
        <f t="shared" si="5"/>
        <v>3.2069678914266797</v>
      </c>
      <c r="O24" s="18"/>
      <c r="P24" s="18"/>
      <c r="Q24" s="17"/>
      <c r="R24" s="17"/>
      <c r="S24" s="17"/>
      <c r="T24" s="17"/>
      <c r="U24" s="17"/>
      <c r="V24" s="17"/>
      <c r="W24" s="17"/>
      <c r="X24" s="17"/>
      <c r="Y24" s="17"/>
      <c r="Z24" s="17"/>
    </row>
    <row r="25" spans="1:26" ht="12.75">
      <c r="A25" s="17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</row>
    <row r="26" spans="1:26" ht="12.75">
      <c r="A26" s="52" t="s">
        <v>41</v>
      </c>
      <c r="B26" s="52"/>
      <c r="C26" s="22">
        <v>65</v>
      </c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</row>
    <row r="27" spans="1:26" ht="12.75">
      <c r="A27" s="17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</row>
    <row r="28" spans="1:26" ht="12.75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</row>
    <row r="29" spans="1:26" ht="12.75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</row>
    <row r="30" spans="1:26" ht="12.75">
      <c r="A30" s="17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</row>
    <row r="31" spans="1:26" ht="12.75">
      <c r="A31" s="17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</row>
    <row r="32" spans="1:26" ht="12.75">
      <c r="A32" s="17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</row>
    <row r="33" spans="1:26" ht="12.75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</row>
    <row r="34" spans="1:26" ht="12.75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</row>
    <row r="35" spans="1:26" ht="12.75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</row>
    <row r="36" spans="1:26" ht="12.75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</row>
    <row r="37" spans="1:26" ht="12.75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</row>
    <row r="38" spans="1:26" ht="12.75">
      <c r="A38" s="17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</row>
    <row r="39" spans="1:26" ht="12.7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</row>
    <row r="40" spans="1:26" ht="12.75">
      <c r="A40" s="17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</row>
    <row r="41" spans="1:26" ht="12.75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</row>
    <row r="42" spans="1:26" ht="12.75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</row>
    <row r="43" spans="1:26" ht="12.75">
      <c r="A43" s="17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</row>
    <row r="44" spans="1:26" ht="12.75">
      <c r="A44" s="17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</row>
    <row r="45" spans="1:26" ht="12.75">
      <c r="A45" s="17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</row>
    <row r="46" spans="1:26" ht="12.75">
      <c r="A46" s="17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</row>
    <row r="47" spans="1:26" ht="12.7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</row>
    <row r="48" spans="1:26" ht="12.75">
      <c r="A48" s="17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</row>
    <row r="49" spans="1:26" ht="12.75">
      <c r="A49" s="17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</row>
    <row r="50" spans="1:26" ht="12.75">
      <c r="A50" s="17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</row>
  </sheetData>
  <mergeCells count="9">
    <mergeCell ref="A26:B26"/>
    <mergeCell ref="A10:B10"/>
    <mergeCell ref="A9:B9"/>
    <mergeCell ref="C8:D8"/>
    <mergeCell ref="D9:E9"/>
    <mergeCell ref="A1:A2"/>
    <mergeCell ref="B1:G1"/>
    <mergeCell ref="B2:G2"/>
    <mergeCell ref="A3:G3"/>
  </mergeCells>
  <printOptions/>
  <pageMargins left="0.75" right="0.75" top="1" bottom="1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ALARCON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 PEREZ</dc:creator>
  <cp:keywords/>
  <dc:description/>
  <cp:lastModifiedBy>Alex Pérez</cp:lastModifiedBy>
  <dcterms:created xsi:type="dcterms:W3CDTF">2010-10-28T02:12:18Z</dcterms:created>
  <dcterms:modified xsi:type="dcterms:W3CDTF">2011-03-02T17:14:36Z</dcterms:modified>
  <cp:category/>
  <cp:version/>
  <cp:contentType/>
  <cp:contentStatus/>
</cp:coreProperties>
</file>